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<sst xmlns="http://schemas.openxmlformats.org/spreadsheetml/2006/main" count="29" uniqueCount="27">
  <si>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个人所得税</t>
  </si>
  <si>
    <t>应纳税所得额</t>
  </si>
  <si>
    <t>应发数</t>
  </si>
  <si>
    <t>税率（%）</t>
  </si>
  <si>
    <t>应纳税所得额</t>
  </si>
  <si>
    <t>校外人员劳务计税表</t>
  </si>
  <si>
    <t>单位代付校外人员个人所得税计算表</t>
  </si>
  <si>
    <t>应发数</t>
  </si>
  <si>
    <t>实发金额</t>
  </si>
  <si>
    <t>个人所得税</t>
  </si>
  <si>
    <t>应纳营业税</t>
  </si>
  <si>
    <t>本表使用说明：在红色应发数对应格中输入数字，即可以计算出应发数、个人所得税、应纳营业税</t>
  </si>
  <si>
    <t>所得税税前额</t>
  </si>
  <si>
    <t>实发金额</t>
  </si>
  <si>
    <t>应发金额所在区间</t>
  </si>
  <si>
    <t>应发金额所在区间</t>
  </si>
  <si>
    <t>本表使用说明：在蓝色应发数对应格中输入数字，即可计算出实发数、个人所得税、应纳营业税</t>
  </si>
  <si>
    <t>848元以下</t>
  </si>
  <si>
    <t>848-4239.53</t>
  </si>
  <si>
    <t>4239.53-26497.10</t>
  </si>
  <si>
    <t>26497.10-66242.71</t>
  </si>
  <si>
    <t>66242.71及以上</t>
  </si>
  <si>
    <t>800元以下</t>
  </si>
  <si>
    <t>800-3360</t>
  </si>
  <si>
    <t>3360-21000.01</t>
  </si>
  <si>
    <t>21000.01-49500</t>
  </si>
  <si>
    <t>49500及以上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</si>
</sst>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);[Red]\(#,##0.00\)"/>
    <numFmt numFmtId="179" formatCode="0.00_);[Red]\(0.00\)"/>
  </numFmts>
  <fonts count="7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 applyProtection="1">
      <alignment horizontal="center" vertical="center"/>
      <protection hidden="1"/>
    </xf>
    <xf numFmtId="179" fontId="0" fillId="0" borderId="1" xfId="0" applyNumberForma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0" fillId="0" borderId="1" xfId="0" applyNumberForma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>
      <alignment horizontal="center" vertical="center"/>
    </xf>
    <xf numFmtId="179" fontId="5" fillId="3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C8" sqref="C8"/>
    </sheetView>
  </sheetViews>
  <sheetFormatPr defaultColWidth="9.00390625" defaultRowHeight="14.25"/>
  <cols>
    <col min="2" max="2" width="18.50390625" style="0" customWidth="1"/>
    <col min="3" max="3" width="12.75390625" style="0" bestFit="1" customWidth="1"/>
    <col min="4" max="4" width="12.00390625" style="2" bestFit="1" customWidth="1"/>
    <col min="5" max="5" width="14.00390625" style="2" bestFit="1" customWidth="1"/>
    <col min="6" max="6" width="14.00390625" style="0" bestFit="1" customWidth="1"/>
    <col min="7" max="7" width="13.00390625" style="1" customWidth="1"/>
    <col min="8" max="8" width="14.00390625" style="3" bestFit="1" customWidth="1"/>
    <col min="9" max="9" width="13.125" style="0" customWidth="1"/>
    <col min="10" max="10" width="9.50390625" style="0" bestFit="1" customWidth="1"/>
  </cols>
  <sheetData>
    <row r="1" spans="2:8" ht="14.25" customHeight="1">
      <c r="B1" s="21" t="s">
        <v>5</v>
      </c>
      <c r="C1" s="21"/>
      <c r="D1" s="21"/>
      <c r="E1" s="21"/>
      <c r="F1" s="21"/>
      <c r="G1" s="21"/>
      <c r="H1" s="21"/>
    </row>
    <row r="2" spans="2:8" ht="14.25">
      <c r="B2" s="22"/>
      <c r="C2" s="22"/>
      <c r="D2" s="22"/>
      <c r="E2" s="22"/>
      <c r="F2" s="22"/>
      <c r="G2" s="22"/>
      <c r="H2" s="22"/>
    </row>
    <row r="3" spans="2:8" ht="14.25">
      <c r="B3" s="4" t="s">
        <v>15</v>
      </c>
      <c r="C3" s="12" t="s">
        <v>2</v>
      </c>
      <c r="D3" s="4" t="s">
        <v>10</v>
      </c>
      <c r="E3" s="8" t="s">
        <v>1</v>
      </c>
      <c r="F3" s="4" t="s">
        <v>3</v>
      </c>
      <c r="G3" s="7" t="s">
        <v>0</v>
      </c>
      <c r="H3" s="11" t="s">
        <v>13</v>
      </c>
    </row>
    <row r="4" spans="2:8" ht="14.25">
      <c r="B4" s="4" t="s">
        <v>17</v>
      </c>
      <c r="C4" s="17">
        <v>848</v>
      </c>
      <c r="D4" s="9">
        <f>C4*0.0565</f>
        <v>47.912</v>
      </c>
      <c r="E4" s="14">
        <f>C4-D4</f>
        <v>800.088</v>
      </c>
      <c r="F4" s="9"/>
      <c r="G4" s="9"/>
      <c r="H4" s="18">
        <f>C4-D4</f>
        <v>800.088</v>
      </c>
    </row>
    <row r="5" spans="2:8" ht="14.25">
      <c r="B5" s="4" t="s">
        <v>18</v>
      </c>
      <c r="C5" s="17">
        <v>4239.53</v>
      </c>
      <c r="D5" s="9">
        <f>C5*0.0565</f>
        <v>239.533445</v>
      </c>
      <c r="E5" s="14">
        <f>C5-D5-800</f>
        <v>3199.9965549999997</v>
      </c>
      <c r="F5" s="9">
        <v>0.2</v>
      </c>
      <c r="G5" s="9">
        <f>E5*0.2</f>
        <v>639.999311</v>
      </c>
      <c r="H5" s="18">
        <f>C5-G5-D5</f>
        <v>3359.9972439999997</v>
      </c>
    </row>
    <row r="6" spans="2:8" ht="14.25">
      <c r="B6" s="4" t="s">
        <v>19</v>
      </c>
      <c r="C6" s="17">
        <v>26497.1</v>
      </c>
      <c r="D6" s="9">
        <f>C6*0.0565</f>
        <v>1497.0861499999999</v>
      </c>
      <c r="E6" s="14">
        <f>(C6-D6)*0.8</f>
        <v>20000.01108</v>
      </c>
      <c r="F6" s="9">
        <v>0.2</v>
      </c>
      <c r="G6" s="9">
        <f>E6*0.2</f>
        <v>4000.0022160000003</v>
      </c>
      <c r="H6" s="18">
        <f>C6-G6-D6</f>
        <v>21000.011634</v>
      </c>
    </row>
    <row r="7" spans="2:8" ht="14.25">
      <c r="B7" s="4" t="s">
        <v>20</v>
      </c>
      <c r="C7" s="17">
        <v>66242.71</v>
      </c>
      <c r="D7" s="9">
        <f>C7*0.0565</f>
        <v>3742.7131150000005</v>
      </c>
      <c r="E7" s="14">
        <f>(C7-D7)*0.8</f>
        <v>49999.99750800001</v>
      </c>
      <c r="F7" s="9">
        <v>0.3</v>
      </c>
      <c r="G7" s="9">
        <f>20000*0.2+(E7-20000)*0.3</f>
        <v>12999.999252400003</v>
      </c>
      <c r="H7" s="18">
        <f>C7-D7-G7</f>
        <v>49499.9976326</v>
      </c>
    </row>
    <row r="8" spans="2:8" ht="14.25">
      <c r="B8" s="4" t="s">
        <v>21</v>
      </c>
      <c r="C8" s="17">
        <v>70000</v>
      </c>
      <c r="D8" s="9">
        <f>C8*0.0565</f>
        <v>3955</v>
      </c>
      <c r="E8" s="14">
        <f>(C8-D8)*0.8</f>
        <v>52836</v>
      </c>
      <c r="F8" s="9">
        <v>0.4</v>
      </c>
      <c r="G8" s="9">
        <f>20000*0.2+30000*0.3+(E8-50000)*0.4</f>
        <v>14134.4</v>
      </c>
      <c r="H8" s="18">
        <f>C8-D8-G8</f>
        <v>51910.6</v>
      </c>
    </row>
    <row r="9" spans="3:8" ht="14.25">
      <c r="C9" s="2"/>
      <c r="E9"/>
      <c r="F9" s="1"/>
      <c r="G9" s="3"/>
      <c r="H9"/>
    </row>
    <row r="10" spans="2:8" ht="14.25" customHeight="1">
      <c r="B10" s="23" t="s">
        <v>16</v>
      </c>
      <c r="C10" s="23"/>
      <c r="D10" s="23"/>
      <c r="E10" s="23"/>
      <c r="F10" s="23"/>
      <c r="G10" s="23"/>
      <c r="H10" s="23"/>
    </row>
    <row r="11" spans="2:8" ht="14.25">
      <c r="B11" s="23"/>
      <c r="C11" s="23"/>
      <c r="D11" s="23"/>
      <c r="E11" s="23"/>
      <c r="F11" s="23"/>
      <c r="G11" s="23"/>
      <c r="H11" s="23"/>
    </row>
    <row r="12" spans="2:8" ht="14.25">
      <c r="B12" s="23"/>
      <c r="C12" s="23"/>
      <c r="D12" s="23"/>
      <c r="E12" s="23"/>
      <c r="F12" s="23"/>
      <c r="G12" s="23"/>
      <c r="H12" s="23"/>
    </row>
    <row r="13" spans="2:8" ht="14.25">
      <c r="B13" s="23"/>
      <c r="C13" s="23"/>
      <c r="D13" s="23"/>
      <c r="E13" s="23"/>
      <c r="F13" s="23"/>
      <c r="G13" s="23"/>
      <c r="H13" s="23"/>
    </row>
    <row r="14" spans="2:9" ht="14.25" customHeight="1">
      <c r="B14" s="24" t="s">
        <v>6</v>
      </c>
      <c r="C14" s="24"/>
      <c r="D14" s="24"/>
      <c r="E14" s="24"/>
      <c r="F14" s="24"/>
      <c r="G14" s="24"/>
      <c r="H14" s="24"/>
      <c r="I14" s="24"/>
    </row>
    <row r="15" spans="2:9" ht="14.25" customHeight="1">
      <c r="B15" s="25"/>
      <c r="C15" s="25"/>
      <c r="D15" s="25"/>
      <c r="E15" s="25"/>
      <c r="F15" s="25"/>
      <c r="G15" s="25"/>
      <c r="H15" s="25"/>
      <c r="I15" s="25"/>
    </row>
    <row r="16" spans="2:9" ht="14.25">
      <c r="B16" s="4" t="s">
        <v>14</v>
      </c>
      <c r="C16" s="15" t="s">
        <v>8</v>
      </c>
      <c r="D16" s="4" t="s">
        <v>3</v>
      </c>
      <c r="E16" s="5" t="s">
        <v>4</v>
      </c>
      <c r="F16" s="6" t="s">
        <v>9</v>
      </c>
      <c r="G16" s="7" t="s">
        <v>12</v>
      </c>
      <c r="H16" s="16" t="s">
        <v>7</v>
      </c>
      <c r="I16" s="9" t="s">
        <v>10</v>
      </c>
    </row>
    <row r="17" spans="2:9" ht="14.25">
      <c r="B17" s="4" t="s">
        <v>22</v>
      </c>
      <c r="C17" s="13">
        <v>800</v>
      </c>
      <c r="D17" s="9"/>
      <c r="E17" s="10"/>
      <c r="F17" s="9"/>
      <c r="G17" s="9"/>
      <c r="H17" s="17">
        <f>C17/0.9445</f>
        <v>847.0089994706194</v>
      </c>
      <c r="I17" s="9">
        <f>H17*0.0565</f>
        <v>47.856008470089996</v>
      </c>
    </row>
    <row r="18" spans="2:9" ht="14.25">
      <c r="B18" s="4" t="s">
        <v>23</v>
      </c>
      <c r="C18" s="13">
        <v>3360</v>
      </c>
      <c r="D18" s="9">
        <v>0.2</v>
      </c>
      <c r="E18" s="10">
        <f>(C18-800)/(1-0.2)</f>
        <v>3200</v>
      </c>
      <c r="F18" s="9">
        <f>E18*0.2</f>
        <v>640</v>
      </c>
      <c r="G18" s="9">
        <f>C18+F18</f>
        <v>4000</v>
      </c>
      <c r="H18" s="17">
        <f>G18/0.9435</f>
        <v>4239.533651298357</v>
      </c>
      <c r="I18" s="9">
        <f>H18*0.0565</f>
        <v>239.53365129835717</v>
      </c>
    </row>
    <row r="19" spans="2:9" ht="14.25">
      <c r="B19" s="4" t="s">
        <v>24</v>
      </c>
      <c r="C19" s="13">
        <v>6000</v>
      </c>
      <c r="D19" s="9">
        <v>0.2</v>
      </c>
      <c r="E19" s="10">
        <f>(C19*0.8)/0.84</f>
        <v>5714.285714285715</v>
      </c>
      <c r="F19" s="9">
        <f>E19*0.2</f>
        <v>1142.857142857143</v>
      </c>
      <c r="G19" s="9">
        <f>C19+F19</f>
        <v>7142.857142857143</v>
      </c>
      <c r="H19" s="17">
        <f>G19/0.9435</f>
        <v>7570.595805889924</v>
      </c>
      <c r="I19" s="9">
        <f>H19*0.0565</f>
        <v>427.7386630327807</v>
      </c>
    </row>
    <row r="20" spans="2:9" ht="14.25">
      <c r="B20" s="4" t="s">
        <v>25</v>
      </c>
      <c r="C20" s="13">
        <v>49500</v>
      </c>
      <c r="D20" s="9">
        <v>0.3</v>
      </c>
      <c r="E20" s="10">
        <f>(C20-2000)*0.8/0.76</f>
        <v>50000</v>
      </c>
      <c r="F20" s="9">
        <f>E20*0.3-2000</f>
        <v>13000</v>
      </c>
      <c r="G20" s="9">
        <f>C20+F20</f>
        <v>62500</v>
      </c>
      <c r="H20" s="17">
        <f>G20/0.9435</f>
        <v>66242.71330153683</v>
      </c>
      <c r="I20" s="9">
        <f>H20*0.0565</f>
        <v>3742.713301536831</v>
      </c>
    </row>
    <row r="21" spans="2:9" ht="21.75" customHeight="1">
      <c r="B21" s="4" t="s">
        <v>26</v>
      </c>
      <c r="C21" s="13">
        <v>51910.6</v>
      </c>
      <c r="D21" s="9">
        <v>0.4</v>
      </c>
      <c r="E21" s="10">
        <f>(C21-7000)*0.8/0.68</f>
        <v>52836</v>
      </c>
      <c r="F21" s="14">
        <f>E21*0.4-7000</f>
        <v>14134.400000000001</v>
      </c>
      <c r="G21" s="9">
        <f>C21+F21</f>
        <v>66045</v>
      </c>
      <c r="H21" s="17">
        <f>G21/0.9435</f>
        <v>70000</v>
      </c>
      <c r="I21" s="9">
        <f>H21*0.0565</f>
        <v>3955</v>
      </c>
    </row>
    <row r="22" spans="2:9" ht="14.25">
      <c r="B22" s="19" t="s">
        <v>11</v>
      </c>
      <c r="C22" s="19"/>
      <c r="D22" s="19"/>
      <c r="E22" s="19"/>
      <c r="F22" s="19"/>
      <c r="G22" s="19"/>
      <c r="H22" s="19"/>
      <c r="I22" s="19"/>
    </row>
    <row r="23" spans="2:9" ht="14.25">
      <c r="B23" s="20"/>
      <c r="C23" s="20"/>
      <c r="D23" s="20"/>
      <c r="E23" s="20"/>
      <c r="F23" s="20"/>
      <c r="G23" s="20"/>
      <c r="H23" s="20"/>
      <c r="I23" s="20"/>
    </row>
  </sheetData>
  <sheetProtection password="CEEF" sheet="1" objects="1" scenarios="1"/>
  <protectedRanges>
    <protectedRange sqref="B1 C2:C65536" name="区域1"/>
  </protectedRanges>
  <mergeCells count="4">
    <mergeCell ref="B22:I23"/>
    <mergeCell ref="B1:H2"/>
    <mergeCell ref="B10:H13"/>
    <mergeCell ref="B14:I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yuanliang</cp:lastModifiedBy>
  <dcterms:created xsi:type="dcterms:W3CDTF">2008-11-13T02:17:41Z</dcterms:created>
  <dcterms:modified xsi:type="dcterms:W3CDTF">2011-03-07T07:20:13Z</dcterms:modified>
  <cp:category/>
  <cp:version/>
  <cp:contentType/>
  <cp:contentStatus/>
</cp:coreProperties>
</file>